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Chi phí" state="visible" r:id="rId5"/>
    <sheet sheetId="3" name="Ai trả gì" state="visible" r:id="rId6"/>
    <sheet sheetId="4" name="So sánh" state="visible" r:id="rId7"/>
  </sheets>
  <definedNames>
    <definedName name="_xlnm.Print_Titles" localSheetId="0">'Hướng dẫn'!$4:$4</definedName>
    <definedName name="_xlnm.Print_Titles" localSheetId="1">'Chi phí'!$4:$4</definedName>
    <definedName name="_xlnm.Print_Titles" localSheetId="2">'Ai trả gì'!$4:$4</definedName>
    <definedName name="_xlnm.Print_Titles" localSheetId="3">'So sánh'!$4:$4</definedName>
  </definedNames>
  <calcPr calcId="171027" fullCalcOnLoad="1"/>
</workbook>
</file>

<file path=xl/sharedStrings.xml><?xml version="1.0" encoding="utf-8"?>
<sst xmlns="http://schemas.openxmlformats.org/spreadsheetml/2006/main" count="79" uniqueCount="62">
  <si>
    <t>BẢN MẪU – dữ liệu giả · Bảng so sánh chi phí mua bán nhà đất</t>
  </si>
  <si>
    <t>BẢN MẪU – dữ liệu giả · Nhà mẫu 60 m²: giá hợp đồng 3.000.000.000đ (Hà Nội) · tạo ngày 01/11/2026</t>
  </si>
  <si>
    <t/>
  </si>
  <si>
    <t>Hướng dẫn sử dụng</t>
  </si>
  <si>
    <t>File này để làm gì: thử các mức giá và cách chia khác nhau, xem mỗi bên phải trả bao nhiêu thuế, lệ phí, phí.</t>
  </si>
  <si>
    <t>1</t>
  </si>
  <si>
    <t>Sheet "Chi phí": sửa các ô nền vàng (giá hợp đồng, giá nhà nước, hệ số, miễn thuế, Hà Nội). Các khoản tự tính lại.</t>
  </si>
  <si>
    <t>2</t>
  </si>
  <si>
    <t>Sheet "Ai trả gì": nhập phần trăm bên bán chịu cho từng khoản (100% = bên bán trả hết, 0% = bên mua trả hết).</t>
  </si>
  <si>
    <t>3</t>
  </si>
  <si>
    <t>Sheet "So sánh": đặt cạnh nhau cách chia theo luật, bên mua trả hết, chia đôi và cách bạn chọn.</t>
  </si>
  <si>
    <t>Căn cứ: Luật Thuế TNCN 109/2025/QH15 Điều 4, 14; NĐ 253/2026 Điều 19, 57; NĐ 10/2022 Điều 7, 8; TT 257/2016 Điều 4; NQ 06/2020/NQ-HĐND Hà Nội.</t>
  </si>
  <si>
    <t>Ô công thức đã khoá để tránh sửa nhầm (Review &gt; Unprotect Sheet, không có mật khẩu). In khổ A4.</t>
  </si>
  <si>
    <t>Miễn trừ: Phí Mua Bán là công cụ tính và thông tin tham khảo, không phải tư vấn pháp lý hay thuế. Số phải nộp chính thức theo thông báo của cơ quan thuế. Chúng tôi không lưu số liệu bạn nhập vào công cụ.</t>
  </si>
  <si>
    <t>Tạo bởi Phí Mua Bán · phimuaban.hoagao.store · support@hoagao.store</t>
  </si>
  <si>
    <t>BẢN MẪU – dữ liệu giả · Chi phí mua bán nhà đất</t>
  </si>
  <si>
    <t>Khoản mục</t>
  </si>
  <si>
    <t>Giá trị</t>
  </si>
  <si>
    <t>Ghi chú, căn cứ</t>
  </si>
  <si>
    <t>Giá ghi trên hợp đồng</t>
  </si>
  <si>
    <t>Nhập giá thật hai bên thoả thuận</t>
  </si>
  <si>
    <t>Giá đất theo bảng giá đất</t>
  </si>
  <si>
    <t>Diện tích × đơn giá vị trí trong bảng giá đất 2026</t>
  </si>
  <si>
    <t>Hệ số điều chỉnh giá đất</t>
  </si>
  <si>
    <t>Chỉ dùng cho mức sàn thuế TNCN; tỉnh không có thì để 1</t>
  </si>
  <si>
    <t>Giá trị nhà theo giá tính lệ phí trước bạ</t>
  </si>
  <si>
    <t>Diện tích sàn × đơn giá xây mới × tỷ lệ còn lại (UBND tỉnh)</t>
  </si>
  <si>
    <t>Được miễn thuế TNCN (quan hệ hoặc nhà duy nhất)</t>
  </si>
  <si>
    <t>Không</t>
  </si>
  <si>
    <t>Luật Thuế TNCN 2025 Điều 4; NĐ 253/2026 Điều 19</t>
  </si>
  <si>
    <t>Nhà đất ở Hà Nội</t>
  </si>
  <si>
    <t>Có</t>
  </si>
  <si>
    <t>Có: phí thẩm định 0,15%, tối đa 5 triệu (ước tính)</t>
  </si>
  <si>
    <t>Phí thẩm định, lệ phí khác (tỉnh khác)</t>
  </si>
  <si>
    <t>Tự nhập theo nghị quyết HĐND tỉnh</t>
  </si>
  <si>
    <t>Giá tính thuế TNCN</t>
  </si>
  <si>
    <t>Lấy số lớn hơn: giá hợp đồng hoặc giá nhà nước × hệ số</t>
  </si>
  <si>
    <t>Giá tính lệ phí trước bạ, phí công chứng</t>
  </si>
  <si>
    <t>NĐ 10/2022 Điều 7; TT 257/2016 Điều 4 khoản 2 điểm d</t>
  </si>
  <si>
    <t>Thuế thu nhập cá nhân</t>
  </si>
  <si>
    <t>2% giá chuyển nhượng (Luật 109/2025 Điều 14)</t>
  </si>
  <si>
    <t>Lệ phí trước bạ</t>
  </si>
  <si>
    <t>0,5%, tối đa 500 triệu (NĐ 10/2022 Điều 8)</t>
  </si>
  <si>
    <t>Phí công chứng hợp đồng</t>
  </si>
  <si>
    <t>Biểu phí TT 257/2016, tối đa 70 triệu</t>
  </si>
  <si>
    <t>Phí thẩm định, lệ phí cấp sổ</t>
  </si>
  <si>
    <t>Ước tính tham khảo</t>
  </si>
  <si>
    <t>Tổng thuế, lệ phí, phí</t>
  </si>
  <si>
    <t>BẢN MẪU – dữ liệu giả · Ai trả khoản nào</t>
  </si>
  <si>
    <t>Khoản</t>
  </si>
  <si>
    <t>Số tiền</t>
  </si>
  <si>
    <t>Phần bên bán</t>
  </si>
  <si>
    <t>Bên bán trả</t>
  </si>
  <si>
    <t>Bên mua trả</t>
  </si>
  <si>
    <t>Phí thẩm định hồ sơ (Hà Nội)</t>
  </si>
  <si>
    <t>Tổng</t>
  </si>
  <si>
    <t>BẢN MẪU – dữ liệu giả · So sánh các cách chia chi phí</t>
  </si>
  <si>
    <t>Cách chia</t>
  </si>
  <si>
    <t>Theo luật (bán trả thuế TNCN, mua trả phần còn lại)</t>
  </si>
  <si>
    <t>Bên mua trả hết</t>
  </si>
  <si>
    <t>Chia đôi mọi khoản</t>
  </si>
  <si>
    <t>Cách bạn đã chọn ở công cụ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</si>
</sst>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quot;"/>
  </numFmts>
  <fonts count="8"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18">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64" fontId="5" fillId="4" borderId="1" xfId="0" applyNumberFormat="1" applyFont="1" applyFill="1" applyBorder="1" applyAlignment="1" applyProtection="1">
      <alignment horizontal="right" vertical="center"/>
      <protection locked="0"/>
    </xf>
    <xf numFmtId="2" fontId="5" fillId="4" borderId="1" xfId="0" applyNumberFormat="1" applyFont="1" applyFill="1" applyBorder="1" applyAlignment="1" applyProtection="1">
      <alignment horizontal="right" vertical="center"/>
      <protection locked="0"/>
    </xf>
    <xf numFmtId="0" fontId="5" fillId="4" borderId="1" xfId="0" applyFont="1" applyFill="1" applyBorder="1" applyAlignment="1" applyProtection="1">
      <alignment vertical="center" wrapText="1"/>
      <protection locked="0"/>
    </xf>
    <xf numFmtId="164" fontId="1" fillId="0" borderId="1" xfId="0" applyNumberFormat="1" applyFont="1" applyBorder="1" applyAlignment="1">
      <alignment horizontal="right" vertical="center"/>
    </xf>
    <xf numFmtId="164" fontId="1" fillId="3" borderId="1" xfId="0" applyNumberFormat="1" applyFont="1" applyFill="1" applyBorder="1" applyAlignment="1">
      <alignment horizontal="right" vertical="center"/>
    </xf>
    <xf numFmtId="0" fontId="6" fillId="5" borderId="2" xfId="0" applyFont="1" applyFill="1" applyBorder="1"/>
    <xf numFmtId="164" fontId="6" fillId="5" borderId="2" xfId="0" applyNumberFormat="1" applyFont="1" applyFill="1" applyBorder="1"/>
    <xf numFmtId="0" fontId="7" fillId="0" borderId="0" xfId="0" applyFont="1"/>
    <xf numFmtId="9" fontId="5" fillId="4" borderId="1" xfId="0" applyNumberFormat="1" applyFont="1" applyFill="1" applyBorder="1" applyAlignment="1" applyProtection="1">
      <alignment horizontal="righ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2</v>
      </c>
      <c r="B9" s="6" t="s">
        <v>11</v>
      </c>
    </row>
    <row r="10" spans="1:2" x14ac:dyDescent="0.25">
      <c r="A10" s="7" t="s">
        <v>2</v>
      </c>
      <c r="B10" s="8" t="s">
        <v>12</v>
      </c>
    </row>
    <row r="11" spans="1:2" x14ac:dyDescent="0.25">
      <c r="A11" s="5" t="s">
        <v>2</v>
      </c>
      <c r="B11" s="6" t="s">
        <v>13</v>
      </c>
    </row>
    <row r="12" spans="1:2" x14ac:dyDescent="0.25">
      <c r="A12" s="7" t="s">
        <v>2</v>
      </c>
      <c r="B12" s="8" t="s">
        <v>14</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&amp;L&amp;8Phí Mua Bán · phimuaban.hoagao.store&amp;R&amp;8Trang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workbookViewId="0" showGridLines="0">
      <pane ySplit="4" topLeftCell="A5" activePane="bottomLeft" state="frozen"/>
      <selection pane="bottomLeft"/>
    </sheetView>
  </sheetViews>
  <sheetFormatPr defaultRowHeight="15" outlineLevelRow="0" outlineLevelCol="0" x14ac:dyDescent="55"/>
  <cols>
    <col min="1" max="1" width="46" style="1" customWidth="1"/>
    <col min="2" max="2" width="22" style="1" customWidth="1"/>
    <col min="3" max="3" width="60" style="1" customWidth="1"/>
  </cols>
  <sheetData>
    <row r="1" ht="26" customHeight="1" spans="1:3" x14ac:dyDescent="0.25">
      <c r="A1" s="2" t="s">
        <v>15</v>
      </c>
      <c r="B1" s="2"/>
      <c r="C1" s="2"/>
    </row>
    <row r="2" spans="1:3" x14ac:dyDescent="0.25">
      <c r="A2" s="3" t="s">
        <v>1</v>
      </c>
      <c r="B2" s="3"/>
      <c r="C2" s="3"/>
    </row>
    <row r="4" ht="30" customHeight="1" spans="1:3" x14ac:dyDescent="0.25">
      <c r="A4" s="4" t="s">
        <v>16</v>
      </c>
      <c r="B4" s="4" t="s">
        <v>17</v>
      </c>
      <c r="C4" s="4" t="s">
        <v>18</v>
      </c>
    </row>
    <row r="5" spans="1:3" x14ac:dyDescent="0.25">
      <c r="A5" s="6" t="s">
        <v>19</v>
      </c>
      <c r="B5" s="9">
        <v>3000000000</v>
      </c>
      <c r="C5" s="6" t="s">
        <v>20</v>
      </c>
    </row>
    <row r="6" spans="1:3" x14ac:dyDescent="0.25">
      <c r="A6" s="8" t="s">
        <v>21</v>
      </c>
      <c r="B6" s="9">
        <v>1800000000</v>
      </c>
      <c r="C6" s="8" t="s">
        <v>22</v>
      </c>
    </row>
    <row r="7" spans="1:3" x14ac:dyDescent="0.25">
      <c r="A7" s="6" t="s">
        <v>23</v>
      </c>
      <c r="B7" s="10">
        <v>1</v>
      </c>
      <c r="C7" s="6" t="s">
        <v>24</v>
      </c>
    </row>
    <row r="8" spans="1:3" x14ac:dyDescent="0.25">
      <c r="A8" s="8" t="s">
        <v>25</v>
      </c>
      <c r="B8" s="9">
        <v>300000000</v>
      </c>
      <c r="C8" s="8" t="s">
        <v>26</v>
      </c>
    </row>
    <row r="9" spans="1:3" x14ac:dyDescent="0.25">
      <c r="A9" s="6" t="s">
        <v>27</v>
      </c>
      <c r="B9" s="11" t="s">
        <v>28</v>
      </c>
      <c r="C9" s="6" t="s">
        <v>29</v>
      </c>
    </row>
    <row r="10" spans="1:3" x14ac:dyDescent="0.25">
      <c r="A10" s="8" t="s">
        <v>30</v>
      </c>
      <c r="B10" s="11" t="s">
        <v>31</v>
      </c>
      <c r="C10" s="8" t="s">
        <v>32</v>
      </c>
    </row>
    <row r="11" spans="1:3" x14ac:dyDescent="0.25">
      <c r="A11" s="6" t="s">
        <v>33</v>
      </c>
      <c r="B11" s="9">
        <v>0</v>
      </c>
      <c r="C11" s="6" t="s">
        <v>34</v>
      </c>
    </row>
    <row r="12" spans="1:3" x14ac:dyDescent="0.25">
      <c r="A12" s="6" t="s">
        <v>35</v>
      </c>
      <c r="B12" s="12">
        <f>MAX(B5,ROUND(B6*B7,0)+B8)</f>
        <v>3000000000</v>
      </c>
      <c r="C12" s="6" t="s">
        <v>36</v>
      </c>
    </row>
    <row r="13" spans="1:3" x14ac:dyDescent="0.25">
      <c r="A13" s="8" t="s">
        <v>37</v>
      </c>
      <c r="B13" s="13">
        <f>MAX(B5,B6+B8)</f>
        <v>3000000000</v>
      </c>
      <c r="C13" s="8" t="s">
        <v>38</v>
      </c>
    </row>
    <row r="14" spans="1:3" x14ac:dyDescent="0.25">
      <c r="A14" s="6" t="s">
        <v>39</v>
      </c>
      <c r="B14" s="12">
        <f>IF(B9="Có",0,ROUND(B12*0.02,0))</f>
        <v>60000000</v>
      </c>
      <c r="C14" s="6" t="s">
        <v>40</v>
      </c>
    </row>
    <row r="15" spans="1:3" x14ac:dyDescent="0.25">
      <c r="A15" s="8" t="s">
        <v>41</v>
      </c>
      <c r="B15" s="13">
        <f>MIN(500000000,ROUND(B13*0.005,0))</f>
        <v>15000000</v>
      </c>
      <c r="C15" s="8" t="s">
        <v>42</v>
      </c>
    </row>
    <row r="16" spans="1:3" x14ac:dyDescent="0.25">
      <c r="A16" s="6" t="s">
        <v>43</v>
      </c>
      <c r="B16" s="12">
        <f>IF(B13&lt;50000000,50000,IF(B13&lt;=100000000,100000,IF(B13&lt;=1000000000,ROUND(B13*0.001,0),IF(B13&lt;=3000000000,ROUND(1000000+(B13-1000000000)*0.0006,0),IF(B13&lt;=5000000000,ROUND(2200000+(B13-3000000000)*0.0005,0),IF(B13&lt;=10000000000,ROUND(3200000+(B13-5000000000)*0.0004,0),IF(B13&lt;=100000000000,ROUND(5200000+(B13-10000000000)*0.0003,0),MIN(70000000,ROUND(32200000+(B13-100000000000)*0.0002,0)))))))))</f>
        <v>2200000</v>
      </c>
      <c r="C16" s="6" t="s">
        <v>44</v>
      </c>
    </row>
    <row r="17" spans="1:3" x14ac:dyDescent="0.25">
      <c r="A17" s="8" t="s">
        <v>45</v>
      </c>
      <c r="B17" s="13">
        <f>IF(B10="Có",MIN(5000000,ROUND(B13*0.0015,0)),B11)</f>
        <v>4500000</v>
      </c>
      <c r="C17" s="8" t="s">
        <v>46</v>
      </c>
    </row>
    <row r="18" spans="1:3" x14ac:dyDescent="0.25">
      <c r="A18" s="14" t="s">
        <v>47</v>
      </c>
      <c r="B18" s="15">
        <f>SUM(B14:B17)</f>
        <v>81700000</v>
      </c>
      <c r="C18" s="14"/>
    </row>
    <row r="20" spans="1:1" x14ac:dyDescent="0.25">
      <c r="A20" s="16" t="s">
        <v>14</v>
      </c>
    </row>
  </sheetData>
  <sheetProtection sheet="1" formatColumns="0" formatRows="0" autoFilter="0"/>
  <mergeCells count="2">
    <mergeCell ref="A1:C1"/>
    <mergeCell ref="A2:C2"/>
  </mergeCells>
  <dataValidations count="4">
    <dataValidation type="list" showErrorMessage="1" errorTitle="Chọn" error="Chọn Có hoặc Không." sqref="B10">
      <formula1>"Có,Không"</formula1>
    </dataValidation>
    <dataValidation type="decimal" operator="greaterThanOrEqual" showErrorMessage="1" errorTitle="Số không hợp lệ" error="Nhập số lớn hơn hoặc bằng 0." sqref="B11">
      <formula1>0</formula1>
    </dataValidation>
    <dataValidation type="decimal" operator="greaterThanOrEqual" showErrorMessage="1" errorTitle="Số không hợp lệ" error="Nhập số lớn hơn hoặc bằng 0." sqref="B5:B8">
      <formula1>0</formula1>
    </dataValidation>
    <dataValidation type="list" showErrorMessage="1" errorTitle="Chọn" error="Chọn Có hoặc Không." sqref="B9:B10">
      <formula1>"Có,Không"</formula1>
    </dataValidation>
  </dataValidations>
  <pageMargins left="0.59" right="0.59" top="0.59" bottom="0.59" header="0.3" footer="0.3"/>
  <pageSetup paperSize="9" orientation="portrait" horizontalDpi="4294967295" verticalDpi="4294967295" scale="100" fitToWidth="1" fitToHeight="0"/>
  <headerFooter>
    <oddFooter>&amp;L&amp;8Phí Mua Bán · phimuaban.hoagao.store&amp;R&amp;8Trang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workbookViewId="0" showGridLines="0">
      <pane ySplit="4" topLeftCell="A5" activePane="bottomLeft" state="frozen"/>
      <selection pane="bottomLeft"/>
    </sheetView>
  </sheetViews>
  <sheetFormatPr defaultRowHeight="15" outlineLevelRow="0" outlineLevelCol="0" x14ac:dyDescent="55"/>
  <cols>
    <col min="1" max="1" width="36" style="1" customWidth="1"/>
    <col min="2" max="2" width="20" style="1" customWidth="1"/>
    <col min="3" max="3" width="18" style="1" customWidth="1"/>
    <col min="4" max="5" width="20" style="1" customWidth="1"/>
  </cols>
  <sheetData>
    <row r="1" ht="26" customHeight="1" spans="1:5" x14ac:dyDescent="0.25">
      <c r="A1" s="2" t="s">
        <v>48</v>
      </c>
      <c r="B1" s="2"/>
      <c r="C1" s="2"/>
      <c r="D1" s="2"/>
      <c r="E1" s="2"/>
    </row>
    <row r="2" spans="1:5" x14ac:dyDescent="0.25">
      <c r="A2" s="3" t="s">
        <v>1</v>
      </c>
      <c r="B2" s="3"/>
      <c r="C2" s="3"/>
      <c r="D2" s="3"/>
      <c r="E2" s="3"/>
    </row>
    <row r="4" ht="30" customHeight="1" spans="1:5" x14ac:dyDescent="0.25">
      <c r="A4" s="4" t="s">
        <v>49</v>
      </c>
      <c r="B4" s="4" t="s">
        <v>50</v>
      </c>
      <c r="C4" s="4" t="s">
        <v>51</v>
      </c>
      <c r="D4" s="4" t="s">
        <v>52</v>
      </c>
      <c r="E4" s="4" t="s">
        <v>53</v>
      </c>
    </row>
    <row r="5" spans="1:5" x14ac:dyDescent="0.25">
      <c r="A5" s="6" t="s">
        <v>39</v>
      </c>
      <c r="B5" s="12">
        <f>'Chi phí'!B14</f>
        <v>60000000</v>
      </c>
      <c r="C5" s="17">
        <v>1</v>
      </c>
      <c r="D5" s="12">
        <f>ROUND(B5*C5,0)</f>
        <v>60000000</v>
      </c>
      <c r="E5" s="12">
        <f>B5-D5</f>
        <v>0</v>
      </c>
    </row>
    <row r="6" spans="1:5" x14ac:dyDescent="0.25">
      <c r="A6" s="8" t="s">
        <v>41</v>
      </c>
      <c r="B6" s="13">
        <f>'Chi phí'!B15</f>
        <v>15000000</v>
      </c>
      <c r="C6" s="17">
        <v>0</v>
      </c>
      <c r="D6" s="13">
        <f>ROUND(B6*C6,0)</f>
        <v>0</v>
      </c>
      <c r="E6" s="13">
        <f>B6-D6</f>
        <v>15000000</v>
      </c>
    </row>
    <row r="7" spans="1:5" x14ac:dyDescent="0.25">
      <c r="A7" s="6" t="s">
        <v>43</v>
      </c>
      <c r="B7" s="12">
        <f>'Chi phí'!B16</f>
        <v>2200000</v>
      </c>
      <c r="C7" s="17">
        <v>0</v>
      </c>
      <c r="D7" s="12">
        <f>ROUND(B7*C7,0)</f>
        <v>0</v>
      </c>
      <c r="E7" s="12">
        <f>B7-D7</f>
        <v>2200000</v>
      </c>
    </row>
    <row r="8" spans="1:5" x14ac:dyDescent="0.25">
      <c r="A8" s="8" t="s">
        <v>54</v>
      </c>
      <c r="B8" s="13">
        <f>'Chi phí'!B17</f>
        <v>4500000</v>
      </c>
      <c r="C8" s="17">
        <v>0</v>
      </c>
      <c r="D8" s="13">
        <f>ROUND(B8*C8,0)</f>
        <v>0</v>
      </c>
      <c r="E8" s="13">
        <f>B8-D8</f>
        <v>4500000</v>
      </c>
    </row>
    <row r="9" spans="1:5" x14ac:dyDescent="0.25">
      <c r="A9" s="14" t="s">
        <v>55</v>
      </c>
      <c r="B9" s="15">
        <f>SUM(B5:B8)</f>
        <v>81700000</v>
      </c>
      <c r="C9" s="14"/>
      <c r="D9" s="15">
        <f>SUM(D5:D8)</f>
        <v>60000000</v>
      </c>
      <c r="E9" s="15">
        <f>SUM(E5:E8)</f>
        <v>21700000</v>
      </c>
    </row>
    <row r="11" spans="1:1" x14ac:dyDescent="0.25">
      <c r="A11" s="16" t="s">
        <v>14</v>
      </c>
    </row>
  </sheetData>
  <sheetProtection sheet="1" formatColumns="0" formatRows="0" autoFilter="0"/>
  <mergeCells count="2">
    <mergeCell ref="A1:E1"/>
    <mergeCell ref="A2:E2"/>
  </mergeCells>
  <dataValidations count="1">
    <dataValidation type="decimal" showErrorMessage="1" errorTitle="Tỷ lệ" error="Nhập từ 0% đến 100%." sqref="C5:C8">
      <formula1>0</formula1>
      <formula2>1</formula2>
    </dataValidation>
  </dataValidations>
  <pageMargins left="0.59" right="0.59" top="0.59" bottom="0.59" header="0.3" footer="0.3"/>
  <pageSetup paperSize="9" orientation="landscape" horizontalDpi="4294967295" verticalDpi="4294967295" scale="100" fitToWidth="1" fitToHeight="0"/>
  <headerFooter>
    <oddFooter>&amp;L&amp;8Phí Mua Bán · phimuaban.hoagao.store&amp;R&amp;8Trang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
  <sheetViews>
    <sheetView workbookViewId="0" showGridLines="0">
      <pane ySplit="4" topLeftCell="A5" activePane="bottomLeft" state="frozen"/>
      <selection pane="bottomLeft"/>
    </sheetView>
  </sheetViews>
  <sheetFormatPr defaultRowHeight="15" outlineLevelRow="0" outlineLevelCol="0" x14ac:dyDescent="55"/>
  <cols>
    <col min="1" max="1" width="52" style="1" customWidth="1"/>
    <col min="2" max="4" width="20" style="1" customWidth="1"/>
  </cols>
  <sheetData>
    <row r="1" ht="26" customHeight="1" spans="1:4" x14ac:dyDescent="0.25">
      <c r="A1" s="2" t="s">
        <v>56</v>
      </c>
      <c r="B1" s="2"/>
      <c r="C1" s="2"/>
      <c r="D1" s="2"/>
    </row>
    <row r="2" spans="1:4" x14ac:dyDescent="0.25">
      <c r="A2" s="3" t="s">
        <v>1</v>
      </c>
      <c r="B2" s="3"/>
      <c r="C2" s="3"/>
      <c r="D2" s="3"/>
    </row>
    <row r="4" ht="30" customHeight="1" spans="1:4" x14ac:dyDescent="0.25">
      <c r="A4" s="4" t="s">
        <v>57</v>
      </c>
      <c r="B4" s="4" t="s">
        <v>52</v>
      </c>
      <c r="C4" s="4" t="s">
        <v>53</v>
      </c>
      <c r="D4" s="4" t="s">
        <v>55</v>
      </c>
    </row>
    <row r="5" spans="1:4" x14ac:dyDescent="0.25">
      <c r="A5" s="6" t="s">
        <v>58</v>
      </c>
      <c r="B5" s="12">
        <f>'Chi phí'!B14</f>
        <v>60000000</v>
      </c>
      <c r="C5" s="12">
        <f>'Chi phí'!B15+'Chi phí'!B16+'Chi phí'!B17</f>
        <v>21700000</v>
      </c>
      <c r="D5" s="12">
        <f>B5+C5</f>
        <v>81700000</v>
      </c>
    </row>
    <row r="6" spans="1:4" x14ac:dyDescent="0.25">
      <c r="A6" s="8" t="s">
        <v>59</v>
      </c>
      <c r="B6" s="13">
        <f>0</f>
        <v>0</v>
      </c>
      <c r="C6" s="13">
        <f>SUM('Chi phí'!B14:B17)</f>
        <v>81700000</v>
      </c>
      <c r="D6" s="13">
        <f>B6+C6</f>
        <v>81700000</v>
      </c>
    </row>
    <row r="7" spans="1:4" x14ac:dyDescent="0.25">
      <c r="A7" s="6" t="s">
        <v>60</v>
      </c>
      <c r="B7" s="12">
        <f>ROUND(SUM('Chi phí'!B14:B17)/2,0)</f>
        <v>40850000</v>
      </c>
      <c r="C7" s="12">
        <f>SUM('Chi phí'!B14:B17)-ROUND(SUM('Chi phí'!B14:B17)/2,0)</f>
        <v>40850000</v>
      </c>
      <c r="D7" s="12">
        <f>B7+C7</f>
        <v>81700000</v>
      </c>
    </row>
    <row r="8" spans="1:4" x14ac:dyDescent="0.25">
      <c r="A8" s="8" t="s">
        <v>61</v>
      </c>
      <c r="B8" s="13">
        <f>'Ai trả gì'!D9</f>
        <v>60000000</v>
      </c>
      <c r="C8" s="13">
        <f>'Ai trả gì'!E9</f>
        <v>21700000</v>
      </c>
      <c r="D8" s="13">
        <f>B8+C8</f>
        <v>81700000</v>
      </c>
    </row>
    <row r="10" spans="1:1" x14ac:dyDescent="0.25">
      <c r="A10" s="16" t="s">
        <v>14</v>
      </c>
    </row>
  </sheetData>
  <sheetProtection sheet="1" formatColumns="0" formatRows="0" autoFilter="0"/>
  <mergeCells count="2">
    <mergeCell ref="A1:D1"/>
    <mergeCell ref="A2:D2"/>
  </mergeCells>
  <pageMargins left="0.59" right="0.59" top="0.59" bottom="0.59" header="0.3" footer="0.3"/>
  <pageSetup paperSize="9" orientation="portrait" horizontalDpi="4294967295" verticalDpi="4294967295" scale="100" fitToWidth="1" fitToHeight="0"/>
  <headerFooter>
    <oddFooter>&amp;L&amp;8Phí Mua Bán · phimuaban.hoagao.store&amp;R&amp;8Trang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Hướng dẫn</vt:lpstr>
      <vt:lpstr>Chi phí</vt:lpstr>
      <vt:lpstr>Ai trả gì</vt:lpstr>
      <vt:lpstr>So sánh</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Phí Mua Bán – Bảng so sánh chi phí mua bán nhà đất</dc:title>
  <dc:subject/>
  <dc:description/>
  <cp:keywords/>
  <cp:category/>
  <cp:lastModifiedBy>Hoa Gạo</cp:lastModifiedBy>
  <dcterms:created xsi:type="dcterms:W3CDTF">2026-11-01T02:00:00Z</dcterms:created>
  <dcterms:modified xsi:type="dcterms:W3CDTF">2026-11-01T02:00:00Z</dcterms:modified>
</cp:coreProperties>
</file>